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Documents\Documents Rick\EE fun\Design Tools\Excel\excel ecircuit calc series\"/>
    </mc:Choice>
  </mc:AlternateContent>
  <xr:revisionPtr revIDLastSave="0" documentId="13_ncr:1_{CA6C6068-5158-40C5-828E-3D96728DC378}" xr6:coauthVersionLast="47" xr6:coauthVersionMax="47" xr10:uidLastSave="{00000000-0000-0000-0000-000000000000}"/>
  <bookViews>
    <workbookView xWindow="-110" yWindow="-110" windowWidth="19420" windowHeight="10420" activeTab="1" xr2:uid="{B2E95224-970E-4717-B975-695190BB1B48}"/>
  </bookViews>
  <sheets>
    <sheet name="Design Notes" sheetId="20" r:id="rId1"/>
    <sheet name="Gain, BW, Settling" sheetId="21" r:id="rId2"/>
  </sheets>
  <calcPr calcId="191029"/>
</workbook>
</file>

<file path=xl/calcChain.xml><?xml version="1.0" encoding="utf-8"?>
<calcChain xmlns="http://schemas.openxmlformats.org/spreadsheetml/2006/main">
  <c r="E41" i="21" l="1"/>
  <c r="E22" i="21"/>
  <c r="E30" i="21" s="1"/>
  <c r="E35" i="21" s="1"/>
  <c r="E21" i="21"/>
  <c r="B41" i="21"/>
  <c r="B22" i="21"/>
  <c r="B30" i="21" s="1"/>
  <c r="B35" i="21" s="1"/>
  <c r="B21" i="21"/>
  <c r="E42" i="21" l="1"/>
  <c r="B42" i="21"/>
</calcChain>
</file>

<file path=xl/sharedStrings.xml><?xml version="1.0" encoding="utf-8"?>
<sst xmlns="http://schemas.openxmlformats.org/spreadsheetml/2006/main" count="57" uniqueCount="37">
  <si>
    <t>Enter</t>
  </si>
  <si>
    <t>Calc</t>
  </si>
  <si>
    <t>R2</t>
  </si>
  <si>
    <t>R1</t>
  </si>
  <si>
    <t>Knon</t>
  </si>
  <si>
    <t>(R2+R1) / R1</t>
  </si>
  <si>
    <t>Kn</t>
  </si>
  <si>
    <t>Kinv</t>
  </si>
  <si>
    <t>-R2 / R1</t>
  </si>
  <si>
    <t>fu</t>
  </si>
  <si>
    <t xml:space="preserve">  </t>
  </si>
  <si>
    <t>Signal Bandwidth</t>
  </si>
  <si>
    <t>fc</t>
  </si>
  <si>
    <t>fu / Kn</t>
  </si>
  <si>
    <t>Rise time to 63%</t>
  </si>
  <si>
    <t>Kper / 100%</t>
  </si>
  <si>
    <t>ts</t>
  </si>
  <si>
    <t>www.ecircuitcenter.com</t>
  </si>
  <si>
    <t>Non-Inverting Amp</t>
  </si>
  <si>
    <t>Inverting Amp</t>
  </si>
  <si>
    <t>Calc Time Response</t>
  </si>
  <si>
    <t>tr_63</t>
  </si>
  <si>
    <t>Vper</t>
  </si>
  <si>
    <t>Vratio</t>
  </si>
  <si>
    <t>-ln( Vratio )*Tau</t>
  </si>
  <si>
    <t>% of final vo</t>
  </si>
  <si>
    <t>Calc Signal and Noise Gain</t>
  </si>
  <si>
    <t xml:space="preserve">Enter percent (Vper) to settling. </t>
  </si>
  <si>
    <t>OP AMP GAIN &amp; BW - NON-INV vs INV</t>
  </si>
  <si>
    <t>Non-Inverting</t>
  </si>
  <si>
    <t>Inverting</t>
  </si>
  <si>
    <t>Calc BW</t>
  </si>
  <si>
    <t>Calc settling time (ts) to within Vper of final vo</t>
  </si>
  <si>
    <t>Tau=1/(2 pi fc)</t>
  </si>
  <si>
    <t>Enter Unity-Gain-Frequency (or GBP)</t>
  </si>
  <si>
    <t>NOTE: Noise Gain calc is the same as Non-Inverting signal gain for both configs!</t>
  </si>
  <si>
    <t>NOTE: BW is smaller for Inverting, given the same signal gain!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</si>
</sst>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000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u/>
      <sz val="16"/>
      <color theme="10"/>
      <name val="Arial"/>
      <family val="2"/>
    </font>
    <font>
      <sz val="10"/>
      <name val="Calibri"/>
      <family val="2"/>
      <scheme val="minor"/>
    </font>
    <font>
      <i/>
      <u/>
      <sz val="9"/>
      <color theme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5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1" applyFont="1" applyAlignment="1" applyProtection="1">
      <alignment horizontal="left"/>
    </xf>
    <xf numFmtId="0" fontId="5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/>
    <xf numFmtId="2" fontId="3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left"/>
    </xf>
    <xf numFmtId="3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1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center"/>
    </xf>
    <xf numFmtId="0" fontId="3" fillId="0" borderId="0" xfId="0" quotePrefix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/>
    <xf numFmtId="0" fontId="7" fillId="0" borderId="0" xfId="0" applyFont="1" applyAlignment="1">
      <alignment horizontal="left"/>
    </xf>
    <xf numFmtId="0" fontId="8" fillId="0" borderId="0" xfId="2" applyFont="1"/>
    <xf numFmtId="0" fontId="1" fillId="0" borderId="0" xfId="2"/>
    <xf numFmtId="0" fontId="9" fillId="0" borderId="0" xfId="0" applyFont="1" applyAlignment="1">
      <alignment horizontal="left"/>
    </xf>
    <xf numFmtId="2" fontId="5" fillId="0" borderId="0" xfId="0" applyNumberFormat="1" applyFont="1" applyAlignment="1">
      <alignment horizontal="center"/>
    </xf>
  </cellXfs>
  <cellStyles count="3">
    <cellStyle name="Hyperlink" xfId="1" builtinId="8"/>
    <cellStyle name="Normal" xfId="0" builtinId="0"/>
    <cellStyle name="Normal 2 2" xfId="2" xr:uid="{2BA23AB8-EF15-404A-943E-2533B530CB8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AD45-4567-A9C5-2F0E014916F3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AD45-4567-A9C5-2F0E01491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6009472"/>
        <c:axId val="1"/>
      </c:scatterChart>
      <c:valAx>
        <c:axId val="1506009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060094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71782</xdr:colOff>
      <xdr:row>0</xdr:row>
      <xdr:rowOff>72677</xdr:rowOff>
    </xdr:from>
    <xdr:to>
      <xdr:col>7</xdr:col>
      <xdr:colOff>552823</xdr:colOff>
      <xdr:row>20</xdr:row>
      <xdr:rowOff>104588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AB22EA6-0CBA-4D57-8D4F-C8BF2C5EBFC0}"/>
            </a:ext>
          </a:extLst>
        </xdr:cNvPr>
        <xdr:cNvSpPr txBox="1"/>
      </xdr:nvSpPr>
      <xdr:spPr>
        <a:xfrm>
          <a:off x="71782" y="72677"/>
          <a:ext cx="4769159" cy="3812029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baseline="0"/>
            <a:t>INTRO</a:t>
          </a:r>
        </a:p>
        <a:p>
          <a:r>
            <a:rPr lang="en-US" sz="1100" baseline="0"/>
            <a:t>Given the same signal gain, how do bandwidths compare for Non-Inverting vs Inverting Amplifier?</a:t>
          </a:r>
        </a:p>
        <a:p>
          <a:r>
            <a:rPr lang="en-US" sz="1100" baseline="0"/>
            <a:t>How can you calculate settling time?</a:t>
          </a:r>
        </a:p>
        <a:p>
          <a:endParaRPr lang="en-US" sz="1100" baseline="0"/>
        </a:p>
        <a:p>
          <a:r>
            <a:rPr lang="en-US" sz="1100" i="1" baseline="0"/>
            <a:t>NOTE: This is just one approach using Excel. Adapt for for your own learning or circuit design. Copy the file, modify and play in the sandbox of possibilities.</a:t>
          </a:r>
        </a:p>
        <a:p>
          <a:endParaRPr lang="en-US" sz="1100" baseline="0"/>
        </a:p>
        <a:p>
          <a:r>
            <a:rPr lang="en-US" sz="1100" b="1" baseline="0">
              <a:solidFill>
                <a:srgbClr val="00B050"/>
              </a:solidFill>
            </a:rPr>
            <a:t>EXCEL STRATEGY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Basic Excel formulas and functions.</a:t>
          </a:r>
          <a:endParaRPr lang="en-US">
            <a:effectLst/>
          </a:endParaRPr>
        </a:p>
        <a:p>
          <a:endParaRPr lang="en-US" sz="1100" baseline="0"/>
        </a:p>
        <a:p>
          <a:r>
            <a:rPr lang="en-US" sz="1100" b="1" baseline="0"/>
            <a:t>TRY IT!</a:t>
          </a:r>
        </a:p>
        <a:p>
          <a:r>
            <a:rPr lang="en-US" sz="1100" baseline="0"/>
            <a:t>Set the same signal gain (magnitude) for both configs.</a:t>
          </a:r>
        </a:p>
        <a:p>
          <a:r>
            <a:rPr lang="en-US" sz="1100" baseline="0"/>
            <a:t> Non-Inverting: R1=10k, </a:t>
          </a:r>
          <a:r>
            <a:rPr lang="en-US" sz="1100" b="0" baseline="0"/>
            <a:t>R2=</a:t>
          </a:r>
          <a:r>
            <a:rPr lang="en-US" sz="1100" b="0" baseline="0">
              <a:solidFill>
                <a:srgbClr val="0070C0"/>
              </a:solidFill>
            </a:rPr>
            <a:t>10k</a:t>
          </a:r>
          <a:r>
            <a:rPr lang="en-US" sz="1100" baseline="0"/>
            <a:t>, Knon=+2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Inverting:          R1=10k, R2=</a:t>
          </a:r>
          <a:r>
            <a:rPr lang="en-US" sz="110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20k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Knon=-2</a:t>
          </a:r>
          <a:endParaRPr lang="en-US">
            <a:effectLst/>
          </a:endParaRPr>
        </a:p>
        <a:p>
          <a:endParaRPr lang="en-US" sz="1100" baseline="0"/>
        </a:p>
        <a:p>
          <a:r>
            <a:rPr lang="en-US" sz="1100" baseline="0"/>
            <a:t>Change R1 or R2 by x2 or x1/2.</a:t>
          </a:r>
        </a:p>
        <a:p>
          <a:r>
            <a:rPr lang="en-US" sz="1100" baseline="0"/>
            <a:t>Predict what happens to gain and bandwidth?</a:t>
          </a:r>
        </a:p>
        <a:p>
          <a:r>
            <a:rPr lang="en-US" sz="1100" baseline="0"/>
            <a:t>Change fu by 2x or 1/2x. What is the impact on settling time?</a:t>
          </a:r>
        </a:p>
        <a:p>
          <a:r>
            <a:rPr lang="en-US" sz="1100" baseline="0"/>
            <a:t>For R1=R2=10k, which amp provides more gain, for same bandwidth.</a:t>
          </a:r>
        </a:p>
        <a:p>
          <a:endParaRPr lang="en-US" sz="11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</xdr:row>
      <xdr:rowOff>0</xdr:rowOff>
    </xdr:from>
    <xdr:to>
      <xdr:col>2</xdr:col>
      <xdr:colOff>0</xdr:colOff>
      <xdr:row>41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BF7B3EFF-9FF1-4C04-95F4-E39554F9B4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1079500</xdr:colOff>
      <xdr:row>5</xdr:row>
      <xdr:rowOff>37354</xdr:rowOff>
    </xdr:from>
    <xdr:to>
      <xdr:col>5</xdr:col>
      <xdr:colOff>826247</xdr:colOff>
      <xdr:row>11</xdr:row>
      <xdr:rowOff>138207</xdr:rowOff>
    </xdr:to>
    <xdr:pic>
      <xdr:nvPicPr>
        <xdr:cNvPr id="3" name="Picture 140">
          <a:extLst>
            <a:ext uri="{FF2B5EF4-FFF2-40B4-BE49-F238E27FC236}">
              <a16:creationId xmlns:a16="http://schemas.microsoft.com/office/drawing/2014/main" id="{979170D2-9160-4492-B9AE-17D2ABADE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3618" y="889001"/>
          <a:ext cx="2321111" cy="1086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43704</xdr:colOff>
      <xdr:row>5</xdr:row>
      <xdr:rowOff>46318</xdr:rowOff>
    </xdr:from>
    <xdr:to>
      <xdr:col>2</xdr:col>
      <xdr:colOff>833718</xdr:colOff>
      <xdr:row>13</xdr:row>
      <xdr:rowOff>14568</xdr:rowOff>
    </xdr:to>
    <xdr:pic>
      <xdr:nvPicPr>
        <xdr:cNvPr id="4" name="Picture 142">
          <a:extLst>
            <a:ext uri="{FF2B5EF4-FFF2-40B4-BE49-F238E27FC236}">
              <a16:creationId xmlns:a16="http://schemas.microsoft.com/office/drawing/2014/main" id="{576FAAC9-B80D-4A29-80B5-B15238982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04" y="897965"/>
          <a:ext cx="2284132" cy="1283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circuitcent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F8D85-AB51-4F19-A4EA-AD8D3F2D0972}">
  <sheetPr>
    <tabColor theme="9" tint="0.59999389629810485"/>
  </sheetPr>
  <dimension ref="A1"/>
  <sheetViews>
    <sheetView zoomScale="85" zoomScaleNormal="85" workbookViewId="0">
      <selection activeCell="K14" sqref="K14"/>
    </sheetView>
  </sheetViews>
  <sheetFormatPr defaultColWidth="8.81640625" defaultRowHeight="14.5" x14ac:dyDescent="0.35"/>
  <cols>
    <col min="1" max="16384" width="8.81640625" style="22"/>
  </cols>
  <sheetData>
    <row r="1" spans="1:1" ht="18.5" x14ac:dyDescent="0.45">
      <c r="A1" s="2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80FE7-CB8F-48E8-B757-92F9E3E37BED}">
  <sheetPr>
    <pageSetUpPr fitToPage="1"/>
  </sheetPr>
  <dimension ref="A1:N46"/>
  <sheetViews>
    <sheetView tabSelected="1" zoomScale="85" zoomScaleNormal="85" workbookViewId="0">
      <selection activeCell="G28" sqref="G28"/>
    </sheetView>
  </sheetViews>
  <sheetFormatPr defaultColWidth="9.1796875" defaultRowHeight="13" x14ac:dyDescent="0.3"/>
  <cols>
    <col min="1" max="1" width="9.1796875" style="1"/>
    <col min="2" max="2" width="12.1796875" style="1" customWidth="1"/>
    <col min="3" max="3" width="14" style="1" customWidth="1"/>
    <col min="4" max="4" width="9.1796875" style="1"/>
    <col min="5" max="5" width="12.1796875" style="1" customWidth="1"/>
    <col min="6" max="6" width="12.6328125" style="1" customWidth="1"/>
    <col min="7" max="7" width="9.1796875" style="1" customWidth="1"/>
    <col min="8" max="13" width="9.1796875" style="1"/>
    <col min="14" max="14" width="9.81640625" style="1" customWidth="1"/>
    <col min="15" max="16384" width="9.1796875" style="1"/>
  </cols>
  <sheetData>
    <row r="1" spans="1:7" ht="15.5" x14ac:dyDescent="0.35">
      <c r="A1" s="18" t="s">
        <v>28</v>
      </c>
      <c r="D1" s="18"/>
      <c r="G1" s="2"/>
    </row>
    <row r="2" spans="1:7" x14ac:dyDescent="0.3">
      <c r="A2" s="3" t="s">
        <v>17</v>
      </c>
      <c r="B2" s="4"/>
      <c r="D2" s="5"/>
      <c r="E2" s="1" t="s">
        <v>0</v>
      </c>
      <c r="G2" s="2"/>
    </row>
    <row r="3" spans="1:7" x14ac:dyDescent="0.3">
      <c r="B3" s="4"/>
      <c r="D3" s="6"/>
      <c r="E3" s="1" t="s">
        <v>1</v>
      </c>
      <c r="G3" s="2"/>
    </row>
    <row r="4" spans="1:7" x14ac:dyDescent="0.3">
      <c r="B4" s="4"/>
      <c r="E4" s="4"/>
      <c r="G4" s="2"/>
    </row>
    <row r="5" spans="1:7" x14ac:dyDescent="0.3">
      <c r="A5" s="4" t="s">
        <v>18</v>
      </c>
      <c r="D5" s="4" t="s">
        <v>19</v>
      </c>
      <c r="F5" s="2"/>
    </row>
    <row r="15" spans="1:7" x14ac:dyDescent="0.3">
      <c r="A15" s="2" t="s">
        <v>0</v>
      </c>
      <c r="D15" s="2" t="s">
        <v>0</v>
      </c>
    </row>
    <row r="16" spans="1:7" x14ac:dyDescent="0.3">
      <c r="A16" s="5" t="s">
        <v>3</v>
      </c>
      <c r="B16" s="7">
        <v>1000</v>
      </c>
      <c r="C16" s="2"/>
      <c r="D16" s="5" t="s">
        <v>3</v>
      </c>
      <c r="E16" s="7">
        <v>1000</v>
      </c>
      <c r="F16" s="2"/>
    </row>
    <row r="17" spans="1:7" x14ac:dyDescent="0.3">
      <c r="A17" s="5" t="s">
        <v>2</v>
      </c>
      <c r="B17" s="7">
        <v>1000</v>
      </c>
      <c r="C17" s="2"/>
      <c r="D17" s="5" t="s">
        <v>2</v>
      </c>
      <c r="E17" s="7">
        <v>2000</v>
      </c>
      <c r="F17" s="2"/>
    </row>
    <row r="18" spans="1:7" x14ac:dyDescent="0.3">
      <c r="A18" s="8"/>
      <c r="B18" s="7"/>
      <c r="C18" s="2"/>
      <c r="D18" s="8"/>
      <c r="E18" s="7"/>
      <c r="F18" s="2"/>
    </row>
    <row r="19" spans="1:7" x14ac:dyDescent="0.3">
      <c r="A19" s="19" t="s">
        <v>26</v>
      </c>
      <c r="B19" s="7"/>
      <c r="C19" s="2"/>
      <c r="D19" s="19"/>
      <c r="E19" s="7"/>
      <c r="F19" s="2"/>
    </row>
    <row r="20" spans="1:7" x14ac:dyDescent="0.3">
      <c r="A20" s="8" t="s">
        <v>29</v>
      </c>
      <c r="B20" s="7"/>
      <c r="C20" s="2"/>
      <c r="D20" s="8" t="s">
        <v>30</v>
      </c>
      <c r="E20" s="7"/>
      <c r="F20" s="2"/>
    </row>
    <row r="21" spans="1:7" x14ac:dyDescent="0.3">
      <c r="A21" s="6" t="s">
        <v>4</v>
      </c>
      <c r="B21" s="24">
        <f>(B16+B17)/B16</f>
        <v>2</v>
      </c>
      <c r="C21" s="2" t="s">
        <v>5</v>
      </c>
      <c r="D21" s="6" t="s">
        <v>7</v>
      </c>
      <c r="E21" s="24">
        <f>-E17/E16</f>
        <v>-2</v>
      </c>
      <c r="F21" s="10" t="s">
        <v>8</v>
      </c>
      <c r="G21" s="2"/>
    </row>
    <row r="22" spans="1:7" x14ac:dyDescent="0.3">
      <c r="A22" s="6" t="s">
        <v>6</v>
      </c>
      <c r="B22" s="24">
        <f>(B16+B17)/B16</f>
        <v>2</v>
      </c>
      <c r="C22" s="2" t="s">
        <v>5</v>
      </c>
      <c r="D22" s="6" t="s">
        <v>6</v>
      </c>
      <c r="E22" s="24">
        <f>(E16+E17)/E16</f>
        <v>3</v>
      </c>
      <c r="F22" s="2" t="s">
        <v>5</v>
      </c>
      <c r="G22" s="2"/>
    </row>
    <row r="23" spans="1:7" x14ac:dyDescent="0.3">
      <c r="A23" s="8"/>
      <c r="B23" s="23" t="s">
        <v>35</v>
      </c>
      <c r="C23" s="2"/>
      <c r="D23" s="8"/>
      <c r="E23" s="7"/>
      <c r="F23" s="2"/>
    </row>
    <row r="24" spans="1:7" x14ac:dyDescent="0.3">
      <c r="A24" s="8"/>
      <c r="B24" s="23"/>
      <c r="C24" s="2"/>
      <c r="D24" s="8"/>
      <c r="E24" s="7"/>
      <c r="F24" s="2"/>
    </row>
    <row r="25" spans="1:7" x14ac:dyDescent="0.3">
      <c r="A25" s="19" t="s">
        <v>31</v>
      </c>
      <c r="B25" s="7"/>
      <c r="C25" s="2"/>
      <c r="D25" s="19"/>
      <c r="E25" s="7"/>
      <c r="F25" s="2"/>
    </row>
    <row r="26" spans="1:7" x14ac:dyDescent="0.3">
      <c r="A26" s="8" t="s">
        <v>34</v>
      </c>
      <c r="B26" s="7"/>
      <c r="C26" s="2"/>
      <c r="D26" s="8"/>
      <c r="E26" s="7"/>
      <c r="F26" s="2"/>
    </row>
    <row r="27" spans="1:7" x14ac:dyDescent="0.3">
      <c r="A27" s="5" t="s">
        <v>9</v>
      </c>
      <c r="B27" s="11">
        <v>1000000</v>
      </c>
      <c r="C27" s="2"/>
      <c r="D27" s="5" t="s">
        <v>9</v>
      </c>
      <c r="E27" s="11">
        <v>1000000</v>
      </c>
      <c r="F27" s="2"/>
      <c r="G27" s="2"/>
    </row>
    <row r="28" spans="1:7" x14ac:dyDescent="0.3">
      <c r="A28" s="8"/>
      <c r="B28" s="11" t="s">
        <v>10</v>
      </c>
      <c r="C28" s="2"/>
      <c r="D28" s="8"/>
      <c r="E28" s="11" t="s">
        <v>10</v>
      </c>
      <c r="F28" s="2"/>
      <c r="G28" s="2"/>
    </row>
    <row r="29" spans="1:7" x14ac:dyDescent="0.3">
      <c r="A29" s="2" t="s">
        <v>11</v>
      </c>
      <c r="B29" s="12"/>
      <c r="C29" s="2"/>
      <c r="D29" s="2"/>
      <c r="E29" s="12"/>
      <c r="F29" s="2"/>
    </row>
    <row r="30" spans="1:7" x14ac:dyDescent="0.3">
      <c r="A30" s="6" t="s">
        <v>12</v>
      </c>
      <c r="B30" s="11">
        <f>B27/B22</f>
        <v>500000</v>
      </c>
      <c r="C30" s="2" t="s">
        <v>13</v>
      </c>
      <c r="D30" s="6" t="s">
        <v>12</v>
      </c>
      <c r="E30" s="11">
        <f>E27/E22</f>
        <v>333333.33333333331</v>
      </c>
      <c r="F30" s="2" t="s">
        <v>13</v>
      </c>
      <c r="G30" s="2"/>
    </row>
    <row r="31" spans="1:7" x14ac:dyDescent="0.3">
      <c r="A31" s="2"/>
      <c r="B31" s="23" t="s">
        <v>36</v>
      </c>
      <c r="C31" s="2"/>
      <c r="D31" s="2"/>
      <c r="E31" s="7"/>
      <c r="F31" s="2"/>
      <c r="G31" s="20"/>
    </row>
    <row r="32" spans="1:7" x14ac:dyDescent="0.3">
      <c r="A32" s="2"/>
      <c r="B32" s="7"/>
      <c r="C32" s="2"/>
      <c r="D32" s="2"/>
      <c r="E32" s="7"/>
      <c r="F32" s="2"/>
      <c r="G32" s="20"/>
    </row>
    <row r="33" spans="1:14" x14ac:dyDescent="0.3">
      <c r="A33" s="4" t="s">
        <v>20</v>
      </c>
      <c r="B33" s="7"/>
      <c r="C33" s="2"/>
      <c r="D33" s="4"/>
      <c r="E33" s="7"/>
      <c r="F33" s="2"/>
    </row>
    <row r="34" spans="1:14" x14ac:dyDescent="0.3">
      <c r="A34" s="2" t="s">
        <v>14</v>
      </c>
      <c r="B34" s="7"/>
      <c r="C34" s="2"/>
      <c r="D34" s="2" t="s">
        <v>14</v>
      </c>
      <c r="E34" s="7"/>
      <c r="F34" s="2"/>
    </row>
    <row r="35" spans="1:14" x14ac:dyDescent="0.3">
      <c r="A35" s="6" t="s">
        <v>21</v>
      </c>
      <c r="B35" s="13">
        <f>1/(PI()*B30)</f>
        <v>6.3661977236758139E-7</v>
      </c>
      <c r="C35" s="2" t="s">
        <v>33</v>
      </c>
      <c r="D35" s="6" t="s">
        <v>21</v>
      </c>
      <c r="E35" s="13">
        <f>1/(PI()*E30)</f>
        <v>9.5492965855137204E-7</v>
      </c>
      <c r="F35" s="2" t="s">
        <v>33</v>
      </c>
      <c r="G35" s="14"/>
    </row>
    <row r="37" spans="1:14" x14ac:dyDescent="0.3">
      <c r="A37" s="2" t="s">
        <v>27</v>
      </c>
      <c r="D37" s="2"/>
    </row>
    <row r="38" spans="1:14" x14ac:dyDescent="0.3">
      <c r="A38" s="5" t="s">
        <v>22</v>
      </c>
      <c r="B38" s="9">
        <v>1</v>
      </c>
      <c r="C38" s="2" t="s">
        <v>25</v>
      </c>
      <c r="D38" s="5" t="s">
        <v>22</v>
      </c>
      <c r="E38" s="9">
        <v>1</v>
      </c>
      <c r="F38" s="2" t="s">
        <v>25</v>
      </c>
    </row>
    <row r="39" spans="1:14" x14ac:dyDescent="0.3">
      <c r="B39" s="9"/>
      <c r="C39" s="2"/>
      <c r="E39" s="9"/>
      <c r="F39" s="2"/>
    </row>
    <row r="40" spans="1:14" x14ac:dyDescent="0.3">
      <c r="A40" s="2" t="s">
        <v>32</v>
      </c>
      <c r="D40" s="2"/>
    </row>
    <row r="41" spans="1:14" x14ac:dyDescent="0.3">
      <c r="A41" s="6" t="s">
        <v>23</v>
      </c>
      <c r="B41" s="15">
        <f>B38/100</f>
        <v>0.01</v>
      </c>
      <c r="C41" s="2" t="s">
        <v>15</v>
      </c>
      <c r="D41" s="6" t="s">
        <v>23</v>
      </c>
      <c r="E41" s="15">
        <f>E38/100</f>
        <v>0.01</v>
      </c>
      <c r="F41" s="2" t="s">
        <v>15</v>
      </c>
    </row>
    <row r="42" spans="1:14" x14ac:dyDescent="0.3">
      <c r="A42" s="6" t="s">
        <v>16</v>
      </c>
      <c r="B42" s="13">
        <f>-LN(B41)*B35</f>
        <v>2.9317423955177107E-6</v>
      </c>
      <c r="C42" s="16" t="s">
        <v>24</v>
      </c>
      <c r="D42" s="6" t="s">
        <v>16</v>
      </c>
      <c r="E42" s="13">
        <f>-LN(E41)*E35</f>
        <v>4.3976135932765661E-6</v>
      </c>
      <c r="F42" s="16" t="s">
        <v>24</v>
      </c>
      <c r="G42" s="2"/>
    </row>
    <row r="43" spans="1:14" x14ac:dyDescent="0.3">
      <c r="B43" s="8"/>
      <c r="C43" s="8"/>
      <c r="E43" s="8"/>
      <c r="F43" s="8"/>
    </row>
    <row r="44" spans="1:14" x14ac:dyDescent="0.3">
      <c r="B44" s="8"/>
      <c r="C44" s="8"/>
      <c r="E44" s="8"/>
      <c r="F44" s="8"/>
      <c r="G44" s="8"/>
      <c r="H44" s="17"/>
      <c r="N44" s="2"/>
    </row>
    <row r="45" spans="1:14" x14ac:dyDescent="0.3">
      <c r="B45" s="8"/>
      <c r="C45" s="8"/>
      <c r="E45" s="8"/>
      <c r="F45" s="8"/>
      <c r="G45" s="8"/>
      <c r="N45" s="2"/>
    </row>
    <row r="46" spans="1:14" x14ac:dyDescent="0.3">
      <c r="B46" s="8"/>
      <c r="C46" s="8"/>
      <c r="E46" s="8"/>
      <c r="F46" s="8"/>
      <c r="G46" s="8"/>
    </row>
  </sheetData>
  <hyperlinks>
    <hyperlink ref="A2" r:id="rId1" xr:uid="{ACFE9D20-966C-490C-8AC1-932E25CB837C}"/>
  </hyperlinks>
  <pageMargins left="0.75" right="0.75" top="1" bottom="1" header="0.5" footer="0.5"/>
  <pageSetup paperSize="3" scale="91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Design Notes</vt:lpstr>
      <vt:lpstr>Gain, BW, Settling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Rick Faehnrich</cp:lastModifiedBy>
  <cp:lastPrinted>2008-02-27T22:26:45Z</cp:lastPrinted>
  <dcterms:created xsi:type="dcterms:W3CDTF">1996-10-14T23:33:28Z</dcterms:created>
  <dcterms:modified xsi:type="dcterms:W3CDTF">2025-05-15T13:58:20Z</dcterms:modified>
</cp:coreProperties>
</file>